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5e7d0128b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 plan" sheetId="1" r:id="R063ee0fed81446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m yyyy"/>
    <x:numFmt numFmtId="201" formatCode="0%"/>
    <x:numFmt numFmtId="202" formatCode="&quot;£&quot;#,##0.00"/>
    <x:numFmt numFmtId="203" formatCode="dd mmm yyyy"/>
  </x:numFmts>
  <x:fonts count="11">
    <x:font>
      <x:sz val="11"/>
      <x:name val="Carlito"/>
    </x:font>
    <x:font>
      <x:sz val="10"/>
      <x:color rgb="FF221C19"/>
      <x:name val="Arial"/>
    </x:font>
    <x:font>
      <x:b/>
      <x:sz val="17"/>
      <x:color rgb="FF064A1E"/>
      <x:name val="Arial"/>
    </x:font>
    <x:font>
      <x:sz val="10"/>
      <x:color rgb="FF58605B"/>
      <x:name val="Arial"/>
    </x:font>
    <x:font>
      <x:b/>
      <x:sz val="9"/>
      <x:color rgb="FF064A1E"/>
      <x:name val="Arial"/>
    </x:font>
    <x:font>
      <x:b/>
      <x:sz val="9"/>
      <x:color rgb="FF58605B"/>
      <x:name val="Arial"/>
    </x:font>
    <x:font>
      <x:b/>
      <x:sz val="15"/>
      <x:color rgb="FF064A1E"/>
      <x:name val="Arial"/>
    </x:font>
    <x:font>
      <x:b/>
      <x:sz val="10"/>
      <x:color rgb="FFFFFFFF"/>
      <x:name val="Arial"/>
    </x:font>
    <x:font>
      <x:b/>
      <x:sz val="16"/>
      <x:color rgb="FF1C3145"/>
      <x:name val="Arial"/>
    </x:font>
    <x:font>
      <x:b/>
      <x:sz val="9"/>
      <x:color rgb="FFC94C43"/>
      <x:name val="Arial"/>
    </x:font>
    <x:font>
      <x:b/>
      <x:sz val="9"/>
      <x:color rgb="FF52616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7D2"/>
      </x:patternFill>
    </x:fill>
    <x:fill>
      <x:patternFill patternType="solid">
        <x:fgColor rgb="FF064A1E"/>
      </x:patternFill>
    </x:fill>
    <x:fill>
      <x:patternFill patternType="solid">
        <x:fgColor rgb="FFFCFCF8"/>
      </x:patternFill>
    </x:fill>
    <x:fill>
      <x:patternFill patternType="solid">
        <x:fgColor rgb="FFE2E4E1"/>
      </x:patternFill>
    </x:fill>
    <x:fill>
      <x:patternFill patternType="solid">
        <x:fgColor rgb="FF1C3145"/>
      </x:patternFill>
    </x:fill>
  </x:fills>
  <x:borders count="3">
    <x:border/>
    <x:border>
      <x:bottom style="medium">
        <x:color rgb="FF064A1E"/>
      </x:bottom>
    </x:border>
    <x:border>
      <x:bottom style="medium">
        <x:color rgb="FFC94C43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82919"/>
      </x:font>
      <x:fill>
        <x:patternFill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1b48647d54cb2" /><Relationship Type="http://schemas.openxmlformats.org/officeDocument/2006/relationships/theme" Target="/xl/theme/theme1.xml" Id="R568e0b35afd04e51" /><Relationship Type="http://schemas.openxmlformats.org/officeDocument/2006/relationships/sharedStrings" Target="/xl/sharedStrings.xml" Id="R81d6a7693f4b4955" /><Relationship Type="http://schemas.openxmlformats.org/officeDocument/2006/relationships/worksheet" Target="/xl/worksheets/sheet1.xml" Id="R063ee0fed81446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7450b654448486e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9d7769c0-ab25-4eeb-959c-518b4ba30f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450b65444848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87fcbb6f9e84c99" /></Relationships>
</file>

<file path=xl/worksheets/sheet1.xml><?xml version="1.0" encoding="utf-8"?>
<x:worksheet xmlns:x="http://schemas.openxmlformats.org/spreadsheetml/2006/main">
  <x:sheetPr>
    <x:tabColor rgb="FF1C3145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7" hidden="0" customWidth="1"/>
    <x:col min="2" max="2" width="13" hidden="0" customWidth="1"/>
    <x:col min="3" max="3" width="27" hidden="0" customWidth="1"/>
    <x:col min="4" max="4" width="15" hidden="0" customWidth="1"/>
    <x:col min="5" max="5" width="15" hidden="0" customWidth="1"/>
    <x:col min="6" max="6" width="17" hidden="0" customWidth="1"/>
    <x:col min="7" max="7" width="16" hidden="0" customWidth="1"/>
    <x:col min="8" max="8" width="17" hidden="0" customWidth="1"/>
    <x:col min="9" max="9" width="16" hidden="0" customWidth="1"/>
    <x:col min="10" max="10" width="19" hidden="0" customWidth="1"/>
    <x:col min="11" max="11" width="21" hidden="0" customWidth="1"/>
    <x:col min="12" max="12" width="22" hidden="0" customWidth="1"/>
    <x:col min="13" max="13" width="18" hidden="0" customWidth="1"/>
    <x:col min="14" max="14" width="17" hidden="0" customWidth="1"/>
  </x:cols>
  <x:sheetData>
    <x:row r="2" ht="33" customHeight="1">
      <x:c r="A2" s="28" t="str">
        <x:v>Monthly attendance and catering</x:v>
      </x:c>
      <x:c r="B2" s="29"/>
      <x:c r="C2" s="29"/>
      <x:c r="D2" s="29"/>
      <x:c r="E2" s="29"/>
      <x:c r="F2" s="29"/>
      <x:c r="G2" s="29"/>
      <x:c r="H2" s="29"/>
      <x:c r="I2" s="29"/>
      <x:c r="J2" s="2"/>
      <x:c r="K2" s="2"/>
      <x:c r="L2" s="2"/>
      <x:c r="M2" s="2"/>
      <x:c r="N2" s="2"/>
    </x:row>
    <x:row r="3">
      <x:c r="A3" s="34" t="str">
        <x:v>MONTH</x:v>
      </x:c>
      <x:c r="B3" s="11" t="n">
        <x:f>DATE(YEAR(TODAY()),MONTH(TODAY()),1)</x:f>
        <x:v>46266</x:v>
      </x:c>
      <x:c r="C3" s="2"/>
      <x:c r="D3" s="15" t="str">
        <x:v>ONSITE PEOPLE</x:v>
      </x:c>
      <x:c r="E3" s="31" t="n">
        <x:f>SUM(F12:F42)</x:f>
        <x:v>0</x:v>
      </x:c>
      <x:c r="F3" s="2"/>
      <x:c r="G3" s="15" t="str">
        <x:v>PORTIONS</x:v>
      </x:c>
      <x:c r="H3" s="31" t="n">
        <x:f>SUM(I12:I42)</x:f>
        <x:v>0</x:v>
      </x:c>
      <x:c r="I3" s="2"/>
      <x:c r="J3" s="15" t="str">
        <x:v>FORECAST SPEND</x:v>
      </x:c>
      <x:c r="K3" s="32" t="n">
        <x:f>IF(COUNTIF(L12:L42,"Set cost")&gt;0,"Add unit cost",SUM(K12:K42))</x:f>
        <x:v>0</x:v>
      </x:c>
      <x:c r="L3" s="2"/>
      <x:c r="M3" s="2"/>
      <x:c r="N3" s="2"/>
    </x:row>
    <x:row r="4">
      <x:c r="A4" s="2" t="str">
        <x:v>DEFAULT UPTAKE</x:v>
      </x:c>
      <x:c r="B4" s="12" t="n">
        <x:v>1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DEFAULT UNIT COST</x:v>
      </x:c>
      <x:c r="B5" s="13"/>
      <x:c r="C5" s="2"/>
      <x:c r="D5" s="15" t="str">
        <x:v>UNUSED PORTIONS</x:v>
      </x:c>
      <x:c r="E5" s="31" t="n">
        <x:f>SUM(N12:N42)</x:f>
        <x:v>0</x:v>
      </x:c>
      <x:c r="F5" s="2"/>
      <x:c r="G5" s="2"/>
      <x:c r="H5" s="2"/>
      <x:c r="I5" s="2"/>
      <x:c r="J5" s="15" t="str">
        <x:v>BUDGET LEFT</x:v>
      </x:c>
      <x:c r="K5" s="32" t="str">
        <x:f>IF(COUNT(B6)=0,"Set budget",IF(ISNUMBER(K3),B6-K3,"Add unit cost"))</x:f>
        <x:v>Set budget</x:v>
      </x:c>
      <x:c r="L5" s="2"/>
      <x:c r="M5" s="2"/>
      <x:c r="N5" s="2"/>
    </x:row>
    <x:row r="6">
      <x:c r="A6" s="5" t="str">
        <x:v>MONTHLY BUDGET</x:v>
      </x:c>
      <x:c r="B6" s="14"/>
      <x:c r="C6" s="5"/>
      <x:c r="D6" s="5"/>
      <x:c r="E6" s="5"/>
      <x:c r="F6" s="5"/>
      <x:c r="G6" s="5"/>
      <x:c r="H6" s="5"/>
      <x:c r="I6" s="5"/>
      <x:c r="J6" s="2"/>
      <x:c r="K6" s="2"/>
      <x:c r="L6" s="2"/>
      <x:c r="M6" s="2"/>
      <x:c r="N6" s="2"/>
    </x:row>
    <x:row r="7">
      <x:c r="A7" s="33" t="str">
        <x:v>REGENT’S WHARF  ·  Developed by Arlean Carlos</x:v>
      </x:c>
      <x:c r="B7" s="6"/>
      <x:c r="C7" s="6"/>
      <x:c r="D7" s="6"/>
      <x:c r="E7" s="6"/>
      <x:c r="F7" s="6"/>
      <x:c r="G7" s="6"/>
      <x:c r="H7" s="6"/>
      <x:c r="I7" s="6"/>
      <x:c r="J7" s="2"/>
      <x:c r="K7" s="2"/>
      <x:c r="L7" s="2"/>
      <x:c r="M7" s="2"/>
      <x:c r="N7" s="2"/>
    </x:row>
    <x:row r="8">
      <x:c r="A8" s="2" t="str">
        <x:v>Enter the first day of another month in B3 to change the calendar.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34" customHeight="1">
      <x:c r="A11" s="30" t="str">
        <x:v>Date</x:v>
      </x:c>
      <x:c r="B11" s="30" t="str">
        <x:v>Day</x:v>
      </x:c>
      <x:c r="C11" s="30" t="str">
        <x:v>Team / event</x:v>
      </x:c>
      <x:c r="D11" s="30" t="str">
        <x:v>Staff</x:v>
      </x:c>
      <x:c r="E11" s="30" t="str">
        <x:v>Visitors</x:v>
      </x:c>
      <x:c r="F11" s="30" t="str">
        <x:v>Onsite total</x:v>
      </x:c>
      <x:c r="G11" s="30" t="str">
        <x:v>Catering?</x:v>
      </x:c>
      <x:c r="H11" s="30" t="str">
        <x:v>Uptake override</x:v>
      </x:c>
      <x:c r="I11" s="30" t="str">
        <x:v>Portions</x:v>
      </x:c>
      <x:c r="J11" s="30" t="str">
        <x:v>Cost override</x:v>
      </x:c>
      <x:c r="K11" s="30" t="str">
        <x:v>Forecast spend</x:v>
      </x:c>
      <x:c r="L11" s="30" t="str">
        <x:v>Attention</x:v>
      </x:c>
      <x:c r="M11" s="30" t="str">
        <x:v>Meals served</x:v>
      </x:c>
      <x:c r="N11" s="30" t="str">
        <x:v>Unused portions</x:v>
      </x:c>
    </x:row>
    <x:row r="12" ht="24" customHeight="1">
      <x:c r="A12" s="25" t="n">
        <x:f>IF(MONTH($B$3+0)=MONTH($B$3),$B$3+0,"")</x:f>
        <x:v>46266</x:v>
      </x:c>
      <x:c r="B12" s="24" t="str">
        <x:f>IF(A12="","",TEXT(A12,"ddd"))</x:f>
        <x:v>Tue</x:v>
      </x:c>
      <x:c r="C12" s="23"/>
      <x:c r="D12" s="23"/>
      <x:c r="E12" s="23"/>
      <x:c r="F12" s="24" t="str">
        <x:f>IF(OR(COUNT(A12)=0,AND(COUNT(D12)=0,COUNT(E12)=0)),"",SUM(D12:E12))</x:f>
      </x:c>
      <x:c r="G12" s="23"/>
      <x:c r="H12" s="12"/>
      <x:c r="I12" s="24" t="str">
        <x:f>IF(OR(COUNT(A12)=0,G12="",COUNT(F12)=0),"",IF(G12="Yes",ROUNDUP(F12*IF(COUNT(H12)=0,$B$4,H12),0),0))</x:f>
      </x:c>
      <x:c r="J12" s="13"/>
      <x:c r="K12" s="26" t="str">
        <x:f>IF(COUNT(I12)=0,"",IF(I12=0,0,IF(COUNT(J12)&gt;0,ROUND(I12*J12,2),IF(COUNT($B$5)=0,"",ROUND(I12*$B$5,2)))))</x:f>
      </x:c>
      <x:c r="L12" s="24" t="str">
        <x:f>IF(COUNT(A12)=0,"",IF(AND(C12="",COUNT(D12)=0,COUNT(E12)=0,G12=""),"",IF(AND(COUNT(D12)=0,COUNT(E12)=0),"Add headcount",IF(G12="","Choose catering",IF(G12="No","No catering",IF(I12=0,"No portions",IF(AND(COUNT(J12)=0,COUNT($B$5)=0),"Set cost",IF(AND(COUNT(M12)&gt;0,M12&gt;I12),"Check meals served","Ready"))))))))</x:f>
      </x:c>
      <x:c r="M12" s="23"/>
      <x:c r="N12" s="24" t="str">
        <x:f>IF(OR(COUNT(A12)=0,COUNT(M12)=0,COUNT(I12)=0),"",MAX(0,I12-M12))</x:f>
      </x:c>
    </x:row>
    <x:row r="13" ht="24" customHeight="1">
      <x:c r="A13" s="25" t="n">
        <x:f>IF(MONTH($B$3+1)=MONTH($B$3),$B$3+1,"")</x:f>
        <x:v>46267</x:v>
      </x:c>
      <x:c r="B13" s="24" t="str">
        <x:f>IF(A13="","",TEXT(A13,"ddd"))</x:f>
        <x:v>Wed</x:v>
      </x:c>
      <x:c r="C13" s="23"/>
      <x:c r="D13" s="23"/>
      <x:c r="E13" s="23"/>
      <x:c r="F13" s="24" t="str">
        <x:f>IF(OR(COUNT(A13)=0,AND(COUNT(D13)=0,COUNT(E13)=0)),"",SUM(D13:E13))</x:f>
      </x:c>
      <x:c r="G13" s="23"/>
      <x:c r="H13" s="12"/>
      <x:c r="I13" s="24" t="str">
        <x:f>IF(OR(COUNT(A13)=0,G13="",COUNT(F13)=0),"",IF(G13="Yes",ROUNDUP(F13*IF(COUNT(H13)=0,$B$4,H13),0),0))</x:f>
      </x:c>
      <x:c r="J13" s="13"/>
      <x:c r="K13" s="26" t="str">
        <x:f>IF(COUNT(I13)=0,"",IF(I13=0,0,IF(COUNT(J13)&gt;0,ROUND(I13*J13,2),IF(COUNT($B$5)=0,"",ROUND(I13*$B$5,2)))))</x:f>
      </x:c>
      <x:c r="L13" s="24" t="str">
        <x:f>IF(COUNT(A13)=0,"",IF(AND(C13="",COUNT(D13)=0,COUNT(E13)=0,G13=""),"",IF(AND(COUNT(D13)=0,COUNT(E13)=0),"Add headcount",IF(G13="","Choose catering",IF(G13="No","No catering",IF(I13=0,"No portions",IF(AND(COUNT(J13)=0,COUNT($B$5)=0),"Set cost",IF(AND(COUNT(M13)&gt;0,M13&gt;I13),"Check meals served","Ready"))))))))</x:f>
      </x:c>
      <x:c r="M13" s="23"/>
      <x:c r="N13" s="24" t="str">
        <x:f>IF(OR(COUNT(A13)=0,COUNT(M13)=0,COUNT(I13)=0),"",MAX(0,I13-M13))</x:f>
      </x:c>
    </x:row>
    <x:row r="14" ht="24" customHeight="1">
      <x:c r="A14" s="25" t="n">
        <x:f>IF(MONTH($B$3+2)=MONTH($B$3),$B$3+2,"")</x:f>
        <x:v>46268</x:v>
      </x:c>
      <x:c r="B14" s="24" t="str">
        <x:f>IF(A14="","",TEXT(A14,"ddd"))</x:f>
        <x:v>Thu</x:v>
      </x:c>
      <x:c r="C14" s="23"/>
      <x:c r="D14" s="23"/>
      <x:c r="E14" s="23"/>
      <x:c r="F14" s="24" t="str">
        <x:f>IF(OR(COUNT(A14)=0,AND(COUNT(D14)=0,COUNT(E14)=0)),"",SUM(D14:E14))</x:f>
      </x:c>
      <x:c r="G14" s="23"/>
      <x:c r="H14" s="12"/>
      <x:c r="I14" s="24" t="str">
        <x:f>IF(OR(COUNT(A14)=0,G14="",COUNT(F14)=0),"",IF(G14="Yes",ROUNDUP(F14*IF(COUNT(H14)=0,$B$4,H14),0),0))</x:f>
      </x:c>
      <x:c r="J14" s="13"/>
      <x:c r="K14" s="26" t="str">
        <x:f>IF(COUNT(I14)=0,"",IF(I14=0,0,IF(COUNT(J14)&gt;0,ROUND(I14*J14,2),IF(COUNT($B$5)=0,"",ROUND(I14*$B$5,2)))))</x:f>
      </x:c>
      <x:c r="L14" s="24" t="str">
        <x:f>IF(COUNT(A14)=0,"",IF(AND(C14="",COUNT(D14)=0,COUNT(E14)=0,G14=""),"",IF(AND(COUNT(D14)=0,COUNT(E14)=0),"Add headcount",IF(G14="","Choose catering",IF(G14="No","No catering",IF(I14=0,"No portions",IF(AND(COUNT(J14)=0,COUNT($B$5)=0),"Set cost",IF(AND(COUNT(M14)&gt;0,M14&gt;I14),"Check meals served","Ready"))))))))</x:f>
      </x:c>
      <x:c r="M14" s="23"/>
      <x:c r="N14" s="24" t="str">
        <x:f>IF(OR(COUNT(A14)=0,COUNT(M14)=0,COUNT(I14)=0),"",MAX(0,I14-M14))</x:f>
      </x:c>
    </x:row>
    <x:row r="15" ht="24" customHeight="1">
      <x:c r="A15" s="25" t="n">
        <x:f>IF(MONTH($B$3+3)=MONTH($B$3),$B$3+3,"")</x:f>
        <x:v>46269</x:v>
      </x:c>
      <x:c r="B15" s="24" t="str">
        <x:f>IF(A15="","",TEXT(A15,"ddd"))</x:f>
        <x:v>Fri</x:v>
      </x:c>
      <x:c r="C15" s="23"/>
      <x:c r="D15" s="23"/>
      <x:c r="E15" s="23"/>
      <x:c r="F15" s="24" t="str">
        <x:f>IF(OR(COUNT(A15)=0,AND(COUNT(D15)=0,COUNT(E15)=0)),"",SUM(D15:E15))</x:f>
      </x:c>
      <x:c r="G15" s="23"/>
      <x:c r="H15" s="12"/>
      <x:c r="I15" s="24" t="str">
        <x:f>IF(OR(COUNT(A15)=0,G15="",COUNT(F15)=0),"",IF(G15="Yes",ROUNDUP(F15*IF(COUNT(H15)=0,$B$4,H15),0),0))</x:f>
      </x:c>
      <x:c r="J15" s="13"/>
      <x:c r="K15" s="26" t="str">
        <x:f>IF(COUNT(I15)=0,"",IF(I15=0,0,IF(COUNT(J15)&gt;0,ROUND(I15*J15,2),IF(COUNT($B$5)=0,"",ROUND(I15*$B$5,2)))))</x:f>
      </x:c>
      <x:c r="L15" s="24" t="str">
        <x:f>IF(COUNT(A15)=0,"",IF(AND(C15="",COUNT(D15)=0,COUNT(E15)=0,G15=""),"",IF(AND(COUNT(D15)=0,COUNT(E15)=0),"Add headcount",IF(G15="","Choose catering",IF(G15="No","No catering",IF(I15=0,"No portions",IF(AND(COUNT(J15)=0,COUNT($B$5)=0),"Set cost",IF(AND(COUNT(M15)&gt;0,M15&gt;I15),"Check meals served","Ready"))))))))</x:f>
      </x:c>
      <x:c r="M15" s="23"/>
      <x:c r="N15" s="24" t="str">
        <x:f>IF(OR(COUNT(A15)=0,COUNT(M15)=0,COUNT(I15)=0),"",MAX(0,I15-M15))</x:f>
      </x:c>
    </x:row>
    <x:row r="16" ht="24" customHeight="1">
      <x:c r="A16" s="25" t="n">
        <x:f>IF(MONTH($B$3+4)=MONTH($B$3),$B$3+4,"")</x:f>
        <x:v>46270</x:v>
      </x:c>
      <x:c r="B16" s="24" t="str">
        <x:f>IF(A16="","",TEXT(A16,"ddd"))</x:f>
        <x:v>Sat</x:v>
      </x:c>
      <x:c r="C16" s="23"/>
      <x:c r="D16" s="23"/>
      <x:c r="E16" s="23"/>
      <x:c r="F16" s="24" t="str">
        <x:f>IF(OR(COUNT(A16)=0,AND(COUNT(D16)=0,COUNT(E16)=0)),"",SUM(D16:E16))</x:f>
      </x:c>
      <x:c r="G16" s="23"/>
      <x:c r="H16" s="12"/>
      <x:c r="I16" s="24" t="str">
        <x:f>IF(OR(COUNT(A16)=0,G16="",COUNT(F16)=0),"",IF(G16="Yes",ROUNDUP(F16*IF(COUNT(H16)=0,$B$4,H16),0),0))</x:f>
      </x:c>
      <x:c r="J16" s="13"/>
      <x:c r="K16" s="26" t="str">
        <x:f>IF(COUNT(I16)=0,"",IF(I16=0,0,IF(COUNT(J16)&gt;0,ROUND(I16*J16,2),IF(COUNT($B$5)=0,"",ROUND(I16*$B$5,2)))))</x:f>
      </x:c>
      <x:c r="L16" s="24" t="str">
        <x:f>IF(COUNT(A16)=0,"",IF(AND(C16="",COUNT(D16)=0,COUNT(E16)=0,G16=""),"",IF(AND(COUNT(D16)=0,COUNT(E16)=0),"Add headcount",IF(G16="","Choose catering",IF(G16="No","No catering",IF(I16=0,"No portions",IF(AND(COUNT(J16)=0,COUNT($B$5)=0),"Set cost",IF(AND(COUNT(M16)&gt;0,M16&gt;I16),"Check meals served","Ready"))))))))</x:f>
      </x:c>
      <x:c r="M16" s="23"/>
      <x:c r="N16" s="24" t="str">
        <x:f>IF(OR(COUNT(A16)=0,COUNT(M16)=0,COUNT(I16)=0),"",MAX(0,I16-M16))</x:f>
      </x:c>
    </x:row>
    <x:row r="17" ht="24" customHeight="1">
      <x:c r="A17" s="25" t="n">
        <x:f>IF(MONTH($B$3+5)=MONTH($B$3),$B$3+5,"")</x:f>
        <x:v>46271</x:v>
      </x:c>
      <x:c r="B17" s="24" t="str">
        <x:f>IF(A17="","",TEXT(A17,"ddd"))</x:f>
        <x:v>Sun</x:v>
      </x:c>
      <x:c r="C17" s="23"/>
      <x:c r="D17" s="23"/>
      <x:c r="E17" s="23"/>
      <x:c r="F17" s="24" t="str">
        <x:f>IF(OR(COUNT(A17)=0,AND(COUNT(D17)=0,COUNT(E17)=0)),"",SUM(D17:E17))</x:f>
      </x:c>
      <x:c r="G17" s="23"/>
      <x:c r="H17" s="12"/>
      <x:c r="I17" s="24" t="str">
        <x:f>IF(OR(COUNT(A17)=0,G17="",COUNT(F17)=0),"",IF(G17="Yes",ROUNDUP(F17*IF(COUNT(H17)=0,$B$4,H17),0),0))</x:f>
      </x:c>
      <x:c r="J17" s="13"/>
      <x:c r="K17" s="26" t="str">
        <x:f>IF(COUNT(I17)=0,"",IF(I17=0,0,IF(COUNT(J17)&gt;0,ROUND(I17*J17,2),IF(COUNT($B$5)=0,"",ROUND(I17*$B$5,2)))))</x:f>
      </x:c>
      <x:c r="L17" s="24" t="str">
        <x:f>IF(COUNT(A17)=0,"",IF(AND(C17="",COUNT(D17)=0,COUNT(E17)=0,G17=""),"",IF(AND(COUNT(D17)=0,COUNT(E17)=0),"Add headcount",IF(G17="","Choose catering",IF(G17="No","No catering",IF(I17=0,"No portions",IF(AND(COUNT(J17)=0,COUNT($B$5)=0),"Set cost",IF(AND(COUNT(M17)&gt;0,M17&gt;I17),"Check meals served","Ready"))))))))</x:f>
      </x:c>
      <x:c r="M17" s="23"/>
      <x:c r="N17" s="24" t="str">
        <x:f>IF(OR(COUNT(A17)=0,COUNT(M17)=0,COUNT(I17)=0),"",MAX(0,I17-M17))</x:f>
      </x:c>
    </x:row>
    <x:row r="18" ht="24" customHeight="1">
      <x:c r="A18" s="25" t="n">
        <x:f>IF(MONTH($B$3+6)=MONTH($B$3),$B$3+6,"")</x:f>
        <x:v>46272</x:v>
      </x:c>
      <x:c r="B18" s="24" t="str">
        <x:f>IF(A18="","",TEXT(A18,"ddd"))</x:f>
        <x:v>Mon</x:v>
      </x:c>
      <x:c r="C18" s="23"/>
      <x:c r="D18" s="23"/>
      <x:c r="E18" s="23"/>
      <x:c r="F18" s="24" t="str">
        <x:f>IF(OR(COUNT(A18)=0,AND(COUNT(D18)=0,COUNT(E18)=0)),"",SUM(D18:E18))</x:f>
      </x:c>
      <x:c r="G18" s="23"/>
      <x:c r="H18" s="12"/>
      <x:c r="I18" s="24" t="str">
        <x:f>IF(OR(COUNT(A18)=0,G18="",COUNT(F18)=0),"",IF(G18="Yes",ROUNDUP(F18*IF(COUNT(H18)=0,$B$4,H18),0),0))</x:f>
      </x:c>
      <x:c r="J18" s="13"/>
      <x:c r="K18" s="26" t="str">
        <x:f>IF(COUNT(I18)=0,"",IF(I18=0,0,IF(COUNT(J18)&gt;0,ROUND(I18*J18,2),IF(COUNT($B$5)=0,"",ROUND(I18*$B$5,2)))))</x:f>
      </x:c>
      <x:c r="L18" s="24" t="str">
        <x:f>IF(COUNT(A18)=0,"",IF(AND(C18="",COUNT(D18)=0,COUNT(E18)=0,G18=""),"",IF(AND(COUNT(D18)=0,COUNT(E18)=0),"Add headcount",IF(G18="","Choose catering",IF(G18="No","No catering",IF(I18=0,"No portions",IF(AND(COUNT(J18)=0,COUNT($B$5)=0),"Set cost",IF(AND(COUNT(M18)&gt;0,M18&gt;I18),"Check meals served","Ready"))))))))</x:f>
      </x:c>
      <x:c r="M18" s="23"/>
      <x:c r="N18" s="24" t="str">
        <x:f>IF(OR(COUNT(A18)=0,COUNT(M18)=0,COUNT(I18)=0),"",MAX(0,I18-M18))</x:f>
      </x:c>
    </x:row>
    <x:row r="19" ht="24" customHeight="1">
      <x:c r="A19" s="25" t="n">
        <x:f>IF(MONTH($B$3+7)=MONTH($B$3),$B$3+7,"")</x:f>
        <x:v>46273</x:v>
      </x:c>
      <x:c r="B19" s="24" t="str">
        <x:f>IF(A19="","",TEXT(A19,"ddd"))</x:f>
        <x:v>Tue</x:v>
      </x:c>
      <x:c r="C19" s="23"/>
      <x:c r="D19" s="23"/>
      <x:c r="E19" s="23"/>
      <x:c r="F19" s="24" t="str">
        <x:f>IF(OR(COUNT(A19)=0,AND(COUNT(D19)=0,COUNT(E19)=0)),"",SUM(D19:E19))</x:f>
      </x:c>
      <x:c r="G19" s="23"/>
      <x:c r="H19" s="12"/>
      <x:c r="I19" s="24" t="str">
        <x:f>IF(OR(COUNT(A19)=0,G19="",COUNT(F19)=0),"",IF(G19="Yes",ROUNDUP(F19*IF(COUNT(H19)=0,$B$4,H19),0),0))</x:f>
      </x:c>
      <x:c r="J19" s="13"/>
      <x:c r="K19" s="26" t="str">
        <x:f>IF(COUNT(I19)=0,"",IF(I19=0,0,IF(COUNT(J19)&gt;0,ROUND(I19*J19,2),IF(COUNT($B$5)=0,"",ROUND(I19*$B$5,2)))))</x:f>
      </x:c>
      <x:c r="L19" s="24" t="str">
        <x:f>IF(COUNT(A19)=0,"",IF(AND(C19="",COUNT(D19)=0,COUNT(E19)=0,G19=""),"",IF(AND(COUNT(D19)=0,COUNT(E19)=0),"Add headcount",IF(G19="","Choose catering",IF(G19="No","No catering",IF(I19=0,"No portions",IF(AND(COUNT(J19)=0,COUNT($B$5)=0),"Set cost",IF(AND(COUNT(M19)&gt;0,M19&gt;I19),"Check meals served","Ready"))))))))</x:f>
      </x:c>
      <x:c r="M19" s="23"/>
      <x:c r="N19" s="24" t="str">
        <x:f>IF(OR(COUNT(A19)=0,COUNT(M19)=0,COUNT(I19)=0),"",MAX(0,I19-M19))</x:f>
      </x:c>
    </x:row>
    <x:row r="20" ht="24" customHeight="1">
      <x:c r="A20" s="25" t="n">
        <x:f>IF(MONTH($B$3+8)=MONTH($B$3),$B$3+8,"")</x:f>
        <x:v>46274</x:v>
      </x:c>
      <x:c r="B20" s="24" t="str">
        <x:f>IF(A20="","",TEXT(A20,"ddd"))</x:f>
        <x:v>Wed</x:v>
      </x:c>
      <x:c r="C20" s="23"/>
      <x:c r="D20" s="23"/>
      <x:c r="E20" s="23"/>
      <x:c r="F20" s="24" t="str">
        <x:f>IF(OR(COUNT(A20)=0,AND(COUNT(D20)=0,COUNT(E20)=0)),"",SUM(D20:E20))</x:f>
      </x:c>
      <x:c r="G20" s="23"/>
      <x:c r="H20" s="12"/>
      <x:c r="I20" s="24" t="str">
        <x:f>IF(OR(COUNT(A20)=0,G20="",COUNT(F20)=0),"",IF(G20="Yes",ROUNDUP(F20*IF(COUNT(H20)=0,$B$4,H20),0),0))</x:f>
      </x:c>
      <x:c r="J20" s="13"/>
      <x:c r="K20" s="26" t="str">
        <x:f>IF(COUNT(I20)=0,"",IF(I20=0,0,IF(COUNT(J20)&gt;0,ROUND(I20*J20,2),IF(COUNT($B$5)=0,"",ROUND(I20*$B$5,2)))))</x:f>
      </x:c>
      <x:c r="L20" s="24" t="str">
        <x:f>IF(COUNT(A20)=0,"",IF(AND(C20="",COUNT(D20)=0,COUNT(E20)=0,G20=""),"",IF(AND(COUNT(D20)=0,COUNT(E20)=0),"Add headcount",IF(G20="","Choose catering",IF(G20="No","No catering",IF(I20=0,"No portions",IF(AND(COUNT(J20)=0,COUNT($B$5)=0),"Set cost",IF(AND(COUNT(M20)&gt;0,M20&gt;I20),"Check meals served","Ready"))))))))</x:f>
      </x:c>
      <x:c r="M20" s="23"/>
      <x:c r="N20" s="24" t="str">
        <x:f>IF(OR(COUNT(A20)=0,COUNT(M20)=0,COUNT(I20)=0),"",MAX(0,I20-M20))</x:f>
      </x:c>
    </x:row>
    <x:row r="21" ht="24" customHeight="1">
      <x:c r="A21" s="25" t="n">
        <x:f>IF(MONTH($B$3+9)=MONTH($B$3),$B$3+9,"")</x:f>
        <x:v>46275</x:v>
      </x:c>
      <x:c r="B21" s="24" t="str">
        <x:f>IF(A21="","",TEXT(A21,"ddd"))</x:f>
        <x:v>Thu</x:v>
      </x:c>
      <x:c r="C21" s="23"/>
      <x:c r="D21" s="23"/>
      <x:c r="E21" s="23"/>
      <x:c r="F21" s="24" t="str">
        <x:f>IF(OR(COUNT(A21)=0,AND(COUNT(D21)=0,COUNT(E21)=0)),"",SUM(D21:E21))</x:f>
      </x:c>
      <x:c r="G21" s="23"/>
      <x:c r="H21" s="12"/>
      <x:c r="I21" s="24" t="str">
        <x:f>IF(OR(COUNT(A21)=0,G21="",COUNT(F21)=0),"",IF(G21="Yes",ROUNDUP(F21*IF(COUNT(H21)=0,$B$4,H21),0),0))</x:f>
      </x:c>
      <x:c r="J21" s="13"/>
      <x:c r="K21" s="26" t="str">
        <x:f>IF(COUNT(I21)=0,"",IF(I21=0,0,IF(COUNT(J21)&gt;0,ROUND(I21*J21,2),IF(COUNT($B$5)=0,"",ROUND(I21*$B$5,2)))))</x:f>
      </x:c>
      <x:c r="L21" s="24" t="str">
        <x:f>IF(COUNT(A21)=0,"",IF(AND(C21="",COUNT(D21)=0,COUNT(E21)=0,G21=""),"",IF(AND(COUNT(D21)=0,COUNT(E21)=0),"Add headcount",IF(G21="","Choose catering",IF(G21="No","No catering",IF(I21=0,"No portions",IF(AND(COUNT(J21)=0,COUNT($B$5)=0),"Set cost",IF(AND(COUNT(M21)&gt;0,M21&gt;I21),"Check meals served","Ready"))))))))</x:f>
      </x:c>
      <x:c r="M21" s="23"/>
      <x:c r="N21" s="24" t="str">
        <x:f>IF(OR(COUNT(A21)=0,COUNT(M21)=0,COUNT(I21)=0),"",MAX(0,I21-M21))</x:f>
      </x:c>
    </x:row>
    <x:row r="22" ht="24" customHeight="1">
      <x:c r="A22" s="25" t="n">
        <x:f>IF(MONTH($B$3+10)=MONTH($B$3),$B$3+10,"")</x:f>
        <x:v>46276</x:v>
      </x:c>
      <x:c r="B22" s="24" t="str">
        <x:f>IF(A22="","",TEXT(A22,"ddd"))</x:f>
        <x:v>Fri</x:v>
      </x:c>
      <x:c r="C22" s="23"/>
      <x:c r="D22" s="23"/>
      <x:c r="E22" s="23"/>
      <x:c r="F22" s="24" t="str">
        <x:f>IF(OR(COUNT(A22)=0,AND(COUNT(D22)=0,COUNT(E22)=0)),"",SUM(D22:E22))</x:f>
      </x:c>
      <x:c r="G22" s="23"/>
      <x:c r="H22" s="12"/>
      <x:c r="I22" s="24" t="str">
        <x:f>IF(OR(COUNT(A22)=0,G22="",COUNT(F22)=0),"",IF(G22="Yes",ROUNDUP(F22*IF(COUNT(H22)=0,$B$4,H22),0),0))</x:f>
      </x:c>
      <x:c r="J22" s="13"/>
      <x:c r="K22" s="26" t="str">
        <x:f>IF(COUNT(I22)=0,"",IF(I22=0,0,IF(COUNT(J22)&gt;0,ROUND(I22*J22,2),IF(COUNT($B$5)=0,"",ROUND(I22*$B$5,2)))))</x:f>
      </x:c>
      <x:c r="L22" s="24" t="str">
        <x:f>IF(COUNT(A22)=0,"",IF(AND(C22="",COUNT(D22)=0,COUNT(E22)=0,G22=""),"",IF(AND(COUNT(D22)=0,COUNT(E22)=0),"Add headcount",IF(G22="","Choose catering",IF(G22="No","No catering",IF(I22=0,"No portions",IF(AND(COUNT(J22)=0,COUNT($B$5)=0),"Set cost",IF(AND(COUNT(M22)&gt;0,M22&gt;I22),"Check meals served","Ready"))))))))</x:f>
      </x:c>
      <x:c r="M22" s="23"/>
      <x:c r="N22" s="24" t="str">
        <x:f>IF(OR(COUNT(A22)=0,COUNT(M22)=0,COUNT(I22)=0),"",MAX(0,I22-M22))</x:f>
      </x:c>
    </x:row>
    <x:row r="23" ht="24" customHeight="1">
      <x:c r="A23" s="25" t="n">
        <x:f>IF(MONTH($B$3+11)=MONTH($B$3),$B$3+11,"")</x:f>
        <x:v>46277</x:v>
      </x:c>
      <x:c r="B23" s="24" t="str">
        <x:f>IF(A23="","",TEXT(A23,"ddd"))</x:f>
        <x:v>Sat</x:v>
      </x:c>
      <x:c r="C23" s="23"/>
      <x:c r="D23" s="23"/>
      <x:c r="E23" s="23"/>
      <x:c r="F23" s="24" t="str">
        <x:f>IF(OR(COUNT(A23)=0,AND(COUNT(D23)=0,COUNT(E23)=0)),"",SUM(D23:E23))</x:f>
      </x:c>
      <x:c r="G23" s="23"/>
      <x:c r="H23" s="12"/>
      <x:c r="I23" s="24" t="str">
        <x:f>IF(OR(COUNT(A23)=0,G23="",COUNT(F23)=0),"",IF(G23="Yes",ROUNDUP(F23*IF(COUNT(H23)=0,$B$4,H23),0),0))</x:f>
      </x:c>
      <x:c r="J23" s="13"/>
      <x:c r="K23" s="26" t="str">
        <x:f>IF(COUNT(I23)=0,"",IF(I23=0,0,IF(COUNT(J23)&gt;0,ROUND(I23*J23,2),IF(COUNT($B$5)=0,"",ROUND(I23*$B$5,2)))))</x:f>
      </x:c>
      <x:c r="L23" s="24" t="str">
        <x:f>IF(COUNT(A23)=0,"",IF(AND(C23="",COUNT(D23)=0,COUNT(E23)=0,G23=""),"",IF(AND(COUNT(D23)=0,COUNT(E23)=0),"Add headcount",IF(G23="","Choose catering",IF(G23="No","No catering",IF(I23=0,"No portions",IF(AND(COUNT(J23)=0,COUNT($B$5)=0),"Set cost",IF(AND(COUNT(M23)&gt;0,M23&gt;I23),"Check meals served","Ready"))))))))</x:f>
      </x:c>
      <x:c r="M23" s="23"/>
      <x:c r="N23" s="24" t="str">
        <x:f>IF(OR(COUNT(A23)=0,COUNT(M23)=0,COUNT(I23)=0),"",MAX(0,I23-M23))</x:f>
      </x:c>
    </x:row>
    <x:row r="24" ht="24" customHeight="1">
      <x:c r="A24" s="25" t="n">
        <x:f>IF(MONTH($B$3+12)=MONTH($B$3),$B$3+12,"")</x:f>
        <x:v>46278</x:v>
      </x:c>
      <x:c r="B24" s="24" t="str">
        <x:f>IF(A24="","",TEXT(A24,"ddd"))</x:f>
        <x:v>Sun</x:v>
      </x:c>
      <x:c r="C24" s="23"/>
      <x:c r="D24" s="23"/>
      <x:c r="E24" s="23"/>
      <x:c r="F24" s="24" t="str">
        <x:f>IF(OR(COUNT(A24)=0,AND(COUNT(D24)=0,COUNT(E24)=0)),"",SUM(D24:E24))</x:f>
      </x:c>
      <x:c r="G24" s="23"/>
      <x:c r="H24" s="12"/>
      <x:c r="I24" s="24" t="str">
        <x:f>IF(OR(COUNT(A24)=0,G24="",COUNT(F24)=0),"",IF(G24="Yes",ROUNDUP(F24*IF(COUNT(H24)=0,$B$4,H24),0),0))</x:f>
      </x:c>
      <x:c r="J24" s="13"/>
      <x:c r="K24" s="26" t="str">
        <x:f>IF(COUNT(I24)=0,"",IF(I24=0,0,IF(COUNT(J24)&gt;0,ROUND(I24*J24,2),IF(COUNT($B$5)=0,"",ROUND(I24*$B$5,2)))))</x:f>
      </x:c>
      <x:c r="L24" s="24" t="str">
        <x:f>IF(COUNT(A24)=0,"",IF(AND(C24="",COUNT(D24)=0,COUNT(E24)=0,G24=""),"",IF(AND(COUNT(D24)=0,COUNT(E24)=0),"Add headcount",IF(G24="","Choose catering",IF(G24="No","No catering",IF(I24=0,"No portions",IF(AND(COUNT(J24)=0,COUNT($B$5)=0),"Set cost",IF(AND(COUNT(M24)&gt;0,M24&gt;I24),"Check meals served","Ready"))))))))</x:f>
      </x:c>
      <x:c r="M24" s="23"/>
      <x:c r="N24" s="24" t="str">
        <x:f>IF(OR(COUNT(A24)=0,COUNT(M24)=0,COUNT(I24)=0),"",MAX(0,I24-M24))</x:f>
      </x:c>
    </x:row>
    <x:row r="25" ht="24" customHeight="1">
      <x:c r="A25" s="25" t="n">
        <x:f>IF(MONTH($B$3+13)=MONTH($B$3),$B$3+13,"")</x:f>
        <x:v>46279</x:v>
      </x:c>
      <x:c r="B25" s="24" t="str">
        <x:f>IF(A25="","",TEXT(A25,"ddd"))</x:f>
        <x:v>Mon</x:v>
      </x:c>
      <x:c r="C25" s="23"/>
      <x:c r="D25" s="23"/>
      <x:c r="E25" s="23"/>
      <x:c r="F25" s="24" t="str">
        <x:f>IF(OR(COUNT(A25)=0,AND(COUNT(D25)=0,COUNT(E25)=0)),"",SUM(D25:E25))</x:f>
      </x:c>
      <x:c r="G25" s="23"/>
      <x:c r="H25" s="12"/>
      <x:c r="I25" s="24" t="str">
        <x:f>IF(OR(COUNT(A25)=0,G25="",COUNT(F25)=0),"",IF(G25="Yes",ROUNDUP(F25*IF(COUNT(H25)=0,$B$4,H25),0),0))</x:f>
      </x:c>
      <x:c r="J25" s="13"/>
      <x:c r="K25" s="26" t="str">
        <x:f>IF(COUNT(I25)=0,"",IF(I25=0,0,IF(COUNT(J25)&gt;0,ROUND(I25*J25,2),IF(COUNT($B$5)=0,"",ROUND(I25*$B$5,2)))))</x:f>
      </x:c>
      <x:c r="L25" s="24" t="str">
        <x:f>IF(COUNT(A25)=0,"",IF(AND(C25="",COUNT(D25)=0,COUNT(E25)=0,G25=""),"",IF(AND(COUNT(D25)=0,COUNT(E25)=0),"Add headcount",IF(G25="","Choose catering",IF(G25="No","No catering",IF(I25=0,"No portions",IF(AND(COUNT(J25)=0,COUNT($B$5)=0),"Set cost",IF(AND(COUNT(M25)&gt;0,M25&gt;I25),"Check meals served","Ready"))))))))</x:f>
      </x:c>
      <x:c r="M25" s="23"/>
      <x:c r="N25" s="24" t="str">
        <x:f>IF(OR(COUNT(A25)=0,COUNT(M25)=0,COUNT(I25)=0),"",MAX(0,I25-M25))</x:f>
      </x:c>
    </x:row>
    <x:row r="26" ht="24" customHeight="1">
      <x:c r="A26" s="25" t="n">
        <x:f>IF(MONTH($B$3+14)=MONTH($B$3),$B$3+14,"")</x:f>
        <x:v>46280</x:v>
      </x:c>
      <x:c r="B26" s="24" t="str">
        <x:f>IF(A26="","",TEXT(A26,"ddd"))</x:f>
        <x:v>Tue</x:v>
      </x:c>
      <x:c r="C26" s="23"/>
      <x:c r="D26" s="23"/>
      <x:c r="E26" s="23"/>
      <x:c r="F26" s="24" t="str">
        <x:f>IF(OR(COUNT(A26)=0,AND(COUNT(D26)=0,COUNT(E26)=0)),"",SUM(D26:E26))</x:f>
      </x:c>
      <x:c r="G26" s="23"/>
      <x:c r="H26" s="12"/>
      <x:c r="I26" s="24" t="str">
        <x:f>IF(OR(COUNT(A26)=0,G26="",COUNT(F26)=0),"",IF(G26="Yes",ROUNDUP(F26*IF(COUNT(H26)=0,$B$4,H26),0),0))</x:f>
      </x:c>
      <x:c r="J26" s="13"/>
      <x:c r="K26" s="26" t="str">
        <x:f>IF(COUNT(I26)=0,"",IF(I26=0,0,IF(COUNT(J26)&gt;0,ROUND(I26*J26,2),IF(COUNT($B$5)=0,"",ROUND(I26*$B$5,2)))))</x:f>
      </x:c>
      <x:c r="L26" s="24" t="str">
        <x:f>IF(COUNT(A26)=0,"",IF(AND(C26="",COUNT(D26)=0,COUNT(E26)=0,G26=""),"",IF(AND(COUNT(D26)=0,COUNT(E26)=0),"Add headcount",IF(G26="","Choose catering",IF(G26="No","No catering",IF(I26=0,"No portions",IF(AND(COUNT(J26)=0,COUNT($B$5)=0),"Set cost",IF(AND(COUNT(M26)&gt;0,M26&gt;I26),"Check meals served","Ready"))))))))</x:f>
      </x:c>
      <x:c r="M26" s="23"/>
      <x:c r="N26" s="24" t="str">
        <x:f>IF(OR(COUNT(A26)=0,COUNT(M26)=0,COUNT(I26)=0),"",MAX(0,I26-M26))</x:f>
      </x:c>
    </x:row>
    <x:row r="27" ht="24" customHeight="1">
      <x:c r="A27" s="25" t="n">
        <x:f>IF(MONTH($B$3+15)=MONTH($B$3),$B$3+15,"")</x:f>
        <x:v>46281</x:v>
      </x:c>
      <x:c r="B27" s="24" t="str">
        <x:f>IF(A27="","",TEXT(A27,"ddd"))</x:f>
        <x:v>Wed</x:v>
      </x:c>
      <x:c r="C27" s="23"/>
      <x:c r="D27" s="23"/>
      <x:c r="E27" s="23"/>
      <x:c r="F27" s="24" t="str">
        <x:f>IF(OR(COUNT(A27)=0,AND(COUNT(D27)=0,COUNT(E27)=0)),"",SUM(D27:E27))</x:f>
      </x:c>
      <x:c r="G27" s="23"/>
      <x:c r="H27" s="12"/>
      <x:c r="I27" s="24" t="str">
        <x:f>IF(OR(COUNT(A27)=0,G27="",COUNT(F27)=0),"",IF(G27="Yes",ROUNDUP(F27*IF(COUNT(H27)=0,$B$4,H27),0),0))</x:f>
      </x:c>
      <x:c r="J27" s="13"/>
      <x:c r="K27" s="26" t="str">
        <x:f>IF(COUNT(I27)=0,"",IF(I27=0,0,IF(COUNT(J27)&gt;0,ROUND(I27*J27,2),IF(COUNT($B$5)=0,"",ROUND(I27*$B$5,2)))))</x:f>
      </x:c>
      <x:c r="L27" s="24" t="str">
        <x:f>IF(COUNT(A27)=0,"",IF(AND(C27="",COUNT(D27)=0,COUNT(E27)=0,G27=""),"",IF(AND(COUNT(D27)=0,COUNT(E27)=0),"Add headcount",IF(G27="","Choose catering",IF(G27="No","No catering",IF(I27=0,"No portions",IF(AND(COUNT(J27)=0,COUNT($B$5)=0),"Set cost",IF(AND(COUNT(M27)&gt;0,M27&gt;I27),"Check meals served","Ready"))))))))</x:f>
      </x:c>
      <x:c r="M27" s="23"/>
      <x:c r="N27" s="24" t="str">
        <x:f>IF(OR(COUNT(A27)=0,COUNT(M27)=0,COUNT(I27)=0),"",MAX(0,I27-M27))</x:f>
      </x:c>
    </x:row>
    <x:row r="28" ht="24" customHeight="1">
      <x:c r="A28" s="25" t="n">
        <x:f>IF(MONTH($B$3+16)=MONTH($B$3),$B$3+16,"")</x:f>
        <x:v>46282</x:v>
      </x:c>
      <x:c r="B28" s="24" t="str">
        <x:f>IF(A28="","",TEXT(A28,"ddd"))</x:f>
        <x:v>Thu</x:v>
      </x:c>
      <x:c r="C28" s="23"/>
      <x:c r="D28" s="23"/>
      <x:c r="E28" s="23"/>
      <x:c r="F28" s="24" t="str">
        <x:f>IF(OR(COUNT(A28)=0,AND(COUNT(D28)=0,COUNT(E28)=0)),"",SUM(D28:E28))</x:f>
      </x:c>
      <x:c r="G28" s="23"/>
      <x:c r="H28" s="12"/>
      <x:c r="I28" s="24" t="str">
        <x:f>IF(OR(COUNT(A28)=0,G28="",COUNT(F28)=0),"",IF(G28="Yes",ROUNDUP(F28*IF(COUNT(H28)=0,$B$4,H28),0),0))</x:f>
      </x:c>
      <x:c r="J28" s="13"/>
      <x:c r="K28" s="26" t="str">
        <x:f>IF(COUNT(I28)=0,"",IF(I28=0,0,IF(COUNT(J28)&gt;0,ROUND(I28*J28,2),IF(COUNT($B$5)=0,"",ROUND(I28*$B$5,2)))))</x:f>
      </x:c>
      <x:c r="L28" s="24" t="str">
        <x:f>IF(COUNT(A28)=0,"",IF(AND(C28="",COUNT(D28)=0,COUNT(E28)=0,G28=""),"",IF(AND(COUNT(D28)=0,COUNT(E28)=0),"Add headcount",IF(G28="","Choose catering",IF(G28="No","No catering",IF(I28=0,"No portions",IF(AND(COUNT(J28)=0,COUNT($B$5)=0),"Set cost",IF(AND(COUNT(M28)&gt;0,M28&gt;I28),"Check meals served","Ready"))))))))</x:f>
      </x:c>
      <x:c r="M28" s="23"/>
      <x:c r="N28" s="24" t="str">
        <x:f>IF(OR(COUNT(A28)=0,COUNT(M28)=0,COUNT(I28)=0),"",MAX(0,I28-M28))</x:f>
      </x:c>
    </x:row>
    <x:row r="29" ht="24" customHeight="1">
      <x:c r="A29" s="25" t="n">
        <x:f>IF(MONTH($B$3+17)=MONTH($B$3),$B$3+17,"")</x:f>
        <x:v>46283</x:v>
      </x:c>
      <x:c r="B29" s="24" t="str">
        <x:f>IF(A29="","",TEXT(A29,"ddd"))</x:f>
        <x:v>Fri</x:v>
      </x:c>
      <x:c r="C29" s="23"/>
      <x:c r="D29" s="23"/>
      <x:c r="E29" s="23"/>
      <x:c r="F29" s="24" t="str">
        <x:f>IF(OR(COUNT(A29)=0,AND(COUNT(D29)=0,COUNT(E29)=0)),"",SUM(D29:E29))</x:f>
      </x:c>
      <x:c r="G29" s="23"/>
      <x:c r="H29" s="12"/>
      <x:c r="I29" s="24" t="str">
        <x:f>IF(OR(COUNT(A29)=0,G29="",COUNT(F29)=0),"",IF(G29="Yes",ROUNDUP(F29*IF(COUNT(H29)=0,$B$4,H29),0),0))</x:f>
      </x:c>
      <x:c r="J29" s="13"/>
      <x:c r="K29" s="26" t="str">
        <x:f>IF(COUNT(I29)=0,"",IF(I29=0,0,IF(COUNT(J29)&gt;0,ROUND(I29*J29,2),IF(COUNT($B$5)=0,"",ROUND(I29*$B$5,2)))))</x:f>
      </x:c>
      <x:c r="L29" s="24" t="str">
        <x:f>IF(COUNT(A29)=0,"",IF(AND(C29="",COUNT(D29)=0,COUNT(E29)=0,G29=""),"",IF(AND(COUNT(D29)=0,COUNT(E29)=0),"Add headcount",IF(G29="","Choose catering",IF(G29="No","No catering",IF(I29=0,"No portions",IF(AND(COUNT(J29)=0,COUNT($B$5)=0),"Set cost",IF(AND(COUNT(M29)&gt;0,M29&gt;I29),"Check meals served","Ready"))))))))</x:f>
      </x:c>
      <x:c r="M29" s="23"/>
      <x:c r="N29" s="24" t="str">
        <x:f>IF(OR(COUNT(A29)=0,COUNT(M29)=0,COUNT(I29)=0),"",MAX(0,I29-M29))</x:f>
      </x:c>
    </x:row>
    <x:row r="30" ht="24" customHeight="1">
      <x:c r="A30" s="25" t="n">
        <x:f>IF(MONTH($B$3+18)=MONTH($B$3),$B$3+18,"")</x:f>
        <x:v>46284</x:v>
      </x:c>
      <x:c r="B30" s="24" t="str">
        <x:f>IF(A30="","",TEXT(A30,"ddd"))</x:f>
        <x:v>Sat</x:v>
      </x:c>
      <x:c r="C30" s="23"/>
      <x:c r="D30" s="23"/>
      <x:c r="E30" s="23"/>
      <x:c r="F30" s="24" t="str">
        <x:f>IF(OR(COUNT(A30)=0,AND(COUNT(D30)=0,COUNT(E30)=0)),"",SUM(D30:E30))</x:f>
      </x:c>
      <x:c r="G30" s="23"/>
      <x:c r="H30" s="12"/>
      <x:c r="I30" s="24" t="str">
        <x:f>IF(OR(COUNT(A30)=0,G30="",COUNT(F30)=0),"",IF(G30="Yes",ROUNDUP(F30*IF(COUNT(H30)=0,$B$4,H30),0),0))</x:f>
      </x:c>
      <x:c r="J30" s="13"/>
      <x:c r="K30" s="26" t="str">
        <x:f>IF(COUNT(I30)=0,"",IF(I30=0,0,IF(COUNT(J30)&gt;0,ROUND(I30*J30,2),IF(COUNT($B$5)=0,"",ROUND(I30*$B$5,2)))))</x:f>
      </x:c>
      <x:c r="L30" s="24" t="str">
        <x:f>IF(COUNT(A30)=0,"",IF(AND(C30="",COUNT(D30)=0,COUNT(E30)=0,G30=""),"",IF(AND(COUNT(D30)=0,COUNT(E30)=0),"Add headcount",IF(G30="","Choose catering",IF(G30="No","No catering",IF(I30=0,"No portions",IF(AND(COUNT(J30)=0,COUNT($B$5)=0),"Set cost",IF(AND(COUNT(M30)&gt;0,M30&gt;I30),"Check meals served","Ready"))))))))</x:f>
      </x:c>
      <x:c r="M30" s="23"/>
      <x:c r="N30" s="24" t="str">
        <x:f>IF(OR(COUNT(A30)=0,COUNT(M30)=0,COUNT(I30)=0),"",MAX(0,I30-M30))</x:f>
      </x:c>
    </x:row>
    <x:row r="31" ht="24" customHeight="1">
      <x:c r="A31" s="25" t="n">
        <x:f>IF(MONTH($B$3+19)=MONTH($B$3),$B$3+19,"")</x:f>
        <x:v>46285</x:v>
      </x:c>
      <x:c r="B31" s="24" t="str">
        <x:f>IF(A31="","",TEXT(A31,"ddd"))</x:f>
        <x:v>Sun</x:v>
      </x:c>
      <x:c r="C31" s="23"/>
      <x:c r="D31" s="23"/>
      <x:c r="E31" s="23"/>
      <x:c r="F31" s="24" t="str">
        <x:f>IF(OR(COUNT(A31)=0,AND(COUNT(D31)=0,COUNT(E31)=0)),"",SUM(D31:E31))</x:f>
      </x:c>
      <x:c r="G31" s="23"/>
      <x:c r="H31" s="12"/>
      <x:c r="I31" s="24" t="str">
        <x:f>IF(OR(COUNT(A31)=0,G31="",COUNT(F31)=0),"",IF(G31="Yes",ROUNDUP(F31*IF(COUNT(H31)=0,$B$4,H31),0),0))</x:f>
      </x:c>
      <x:c r="J31" s="13"/>
      <x:c r="K31" s="26" t="str">
        <x:f>IF(COUNT(I31)=0,"",IF(I31=0,0,IF(COUNT(J31)&gt;0,ROUND(I31*J31,2),IF(COUNT($B$5)=0,"",ROUND(I31*$B$5,2)))))</x:f>
      </x:c>
      <x:c r="L31" s="24" t="str">
        <x:f>IF(COUNT(A31)=0,"",IF(AND(C31="",COUNT(D31)=0,COUNT(E31)=0,G31=""),"",IF(AND(COUNT(D31)=0,COUNT(E31)=0),"Add headcount",IF(G31="","Choose catering",IF(G31="No","No catering",IF(I31=0,"No portions",IF(AND(COUNT(J31)=0,COUNT($B$5)=0),"Set cost",IF(AND(COUNT(M31)&gt;0,M31&gt;I31),"Check meals served","Ready"))))))))</x:f>
      </x:c>
      <x:c r="M31" s="23"/>
      <x:c r="N31" s="24" t="str">
        <x:f>IF(OR(COUNT(A31)=0,COUNT(M31)=0,COUNT(I31)=0),"",MAX(0,I31-M31))</x:f>
      </x:c>
    </x:row>
    <x:row r="32" ht="24" customHeight="1">
      <x:c r="A32" s="25" t="n">
        <x:f>IF(MONTH($B$3+20)=MONTH($B$3),$B$3+20,"")</x:f>
        <x:v>46286</x:v>
      </x:c>
      <x:c r="B32" s="24" t="str">
        <x:f>IF(A32="","",TEXT(A32,"ddd"))</x:f>
        <x:v>Mon</x:v>
      </x:c>
      <x:c r="C32" s="23"/>
      <x:c r="D32" s="23"/>
      <x:c r="E32" s="23"/>
      <x:c r="F32" s="24" t="str">
        <x:f>IF(OR(COUNT(A32)=0,AND(COUNT(D32)=0,COUNT(E32)=0)),"",SUM(D32:E32))</x:f>
      </x:c>
      <x:c r="G32" s="23"/>
      <x:c r="H32" s="12"/>
      <x:c r="I32" s="24" t="str">
        <x:f>IF(OR(COUNT(A32)=0,G32="",COUNT(F32)=0),"",IF(G32="Yes",ROUNDUP(F32*IF(COUNT(H32)=0,$B$4,H32),0),0))</x:f>
      </x:c>
      <x:c r="J32" s="13"/>
      <x:c r="K32" s="26" t="str">
        <x:f>IF(COUNT(I32)=0,"",IF(I32=0,0,IF(COUNT(J32)&gt;0,ROUND(I32*J32,2),IF(COUNT($B$5)=0,"",ROUND(I32*$B$5,2)))))</x:f>
      </x:c>
      <x:c r="L32" s="24" t="str">
        <x:f>IF(COUNT(A32)=0,"",IF(AND(C32="",COUNT(D32)=0,COUNT(E32)=0,G32=""),"",IF(AND(COUNT(D32)=0,COUNT(E32)=0),"Add headcount",IF(G32="","Choose catering",IF(G32="No","No catering",IF(I32=0,"No portions",IF(AND(COUNT(J32)=0,COUNT($B$5)=0),"Set cost",IF(AND(COUNT(M32)&gt;0,M32&gt;I32),"Check meals served","Ready"))))))))</x:f>
      </x:c>
      <x:c r="M32" s="23"/>
      <x:c r="N32" s="24" t="str">
        <x:f>IF(OR(COUNT(A32)=0,COUNT(M32)=0,COUNT(I32)=0),"",MAX(0,I32-M32))</x:f>
      </x:c>
    </x:row>
    <x:row r="33" ht="24" customHeight="1">
      <x:c r="A33" s="25" t="n">
        <x:f>IF(MONTH($B$3+21)=MONTH($B$3),$B$3+21,"")</x:f>
        <x:v>46287</x:v>
      </x:c>
      <x:c r="B33" s="24" t="str">
        <x:f>IF(A33="","",TEXT(A33,"ddd"))</x:f>
        <x:v>Tue</x:v>
      </x:c>
      <x:c r="C33" s="23"/>
      <x:c r="D33" s="23"/>
      <x:c r="E33" s="23"/>
      <x:c r="F33" s="24" t="str">
        <x:f>IF(OR(COUNT(A33)=0,AND(COUNT(D33)=0,COUNT(E33)=0)),"",SUM(D33:E33))</x:f>
      </x:c>
      <x:c r="G33" s="23"/>
      <x:c r="H33" s="12"/>
      <x:c r="I33" s="24" t="str">
        <x:f>IF(OR(COUNT(A33)=0,G33="",COUNT(F33)=0),"",IF(G33="Yes",ROUNDUP(F33*IF(COUNT(H33)=0,$B$4,H33),0),0))</x:f>
      </x:c>
      <x:c r="J33" s="13"/>
      <x:c r="K33" s="26" t="str">
        <x:f>IF(COUNT(I33)=0,"",IF(I33=0,0,IF(COUNT(J33)&gt;0,ROUND(I33*J33,2),IF(COUNT($B$5)=0,"",ROUND(I33*$B$5,2)))))</x:f>
      </x:c>
      <x:c r="L33" s="24" t="str">
        <x:f>IF(COUNT(A33)=0,"",IF(AND(C33="",COUNT(D33)=0,COUNT(E33)=0,G33=""),"",IF(AND(COUNT(D33)=0,COUNT(E33)=0),"Add headcount",IF(G33="","Choose catering",IF(G33="No","No catering",IF(I33=0,"No portions",IF(AND(COUNT(J33)=0,COUNT($B$5)=0),"Set cost",IF(AND(COUNT(M33)&gt;0,M33&gt;I33),"Check meals served","Ready"))))))))</x:f>
      </x:c>
      <x:c r="M33" s="23"/>
      <x:c r="N33" s="24" t="str">
        <x:f>IF(OR(COUNT(A33)=0,COUNT(M33)=0,COUNT(I33)=0),"",MAX(0,I33-M33))</x:f>
      </x:c>
    </x:row>
    <x:row r="34" ht="24" customHeight="1">
      <x:c r="A34" s="25" t="n">
        <x:f>IF(MONTH($B$3+22)=MONTH($B$3),$B$3+22,"")</x:f>
        <x:v>46288</x:v>
      </x:c>
      <x:c r="B34" s="24" t="str">
        <x:f>IF(A34="","",TEXT(A34,"ddd"))</x:f>
        <x:v>Wed</x:v>
      </x:c>
      <x:c r="C34" s="23"/>
      <x:c r="D34" s="23"/>
      <x:c r="E34" s="23"/>
      <x:c r="F34" s="24" t="str">
        <x:f>IF(OR(COUNT(A34)=0,AND(COUNT(D34)=0,COUNT(E34)=0)),"",SUM(D34:E34))</x:f>
      </x:c>
      <x:c r="G34" s="23"/>
      <x:c r="H34" s="12"/>
      <x:c r="I34" s="24" t="str">
        <x:f>IF(OR(COUNT(A34)=0,G34="",COUNT(F34)=0),"",IF(G34="Yes",ROUNDUP(F34*IF(COUNT(H34)=0,$B$4,H34),0),0))</x:f>
      </x:c>
      <x:c r="J34" s="13"/>
      <x:c r="K34" s="26" t="str">
        <x:f>IF(COUNT(I34)=0,"",IF(I34=0,0,IF(COUNT(J34)&gt;0,ROUND(I34*J34,2),IF(COUNT($B$5)=0,"",ROUND(I34*$B$5,2)))))</x:f>
      </x:c>
      <x:c r="L34" s="24" t="str">
        <x:f>IF(COUNT(A34)=0,"",IF(AND(C34="",COUNT(D34)=0,COUNT(E34)=0,G34=""),"",IF(AND(COUNT(D34)=0,COUNT(E34)=0),"Add headcount",IF(G34="","Choose catering",IF(G34="No","No catering",IF(I34=0,"No portions",IF(AND(COUNT(J34)=0,COUNT($B$5)=0),"Set cost",IF(AND(COUNT(M34)&gt;0,M34&gt;I34),"Check meals served","Ready"))))))))</x:f>
      </x:c>
      <x:c r="M34" s="23"/>
      <x:c r="N34" s="24" t="str">
        <x:f>IF(OR(COUNT(A34)=0,COUNT(M34)=0,COUNT(I34)=0),"",MAX(0,I34-M34))</x:f>
      </x:c>
    </x:row>
    <x:row r="35" ht="24" customHeight="1">
      <x:c r="A35" s="25" t="n">
        <x:f>IF(MONTH($B$3+23)=MONTH($B$3),$B$3+23,"")</x:f>
        <x:v>46289</x:v>
      </x:c>
      <x:c r="B35" s="24" t="str">
        <x:f>IF(A35="","",TEXT(A35,"ddd"))</x:f>
        <x:v>Thu</x:v>
      </x:c>
      <x:c r="C35" s="23"/>
      <x:c r="D35" s="23"/>
      <x:c r="E35" s="23"/>
      <x:c r="F35" s="24" t="str">
        <x:f>IF(OR(COUNT(A35)=0,AND(COUNT(D35)=0,COUNT(E35)=0)),"",SUM(D35:E35))</x:f>
      </x:c>
      <x:c r="G35" s="23"/>
      <x:c r="H35" s="12"/>
      <x:c r="I35" s="24" t="str">
        <x:f>IF(OR(COUNT(A35)=0,G35="",COUNT(F35)=0),"",IF(G35="Yes",ROUNDUP(F35*IF(COUNT(H35)=0,$B$4,H35),0),0))</x:f>
      </x:c>
      <x:c r="J35" s="13"/>
      <x:c r="K35" s="26" t="str">
        <x:f>IF(COUNT(I35)=0,"",IF(I35=0,0,IF(COUNT(J35)&gt;0,ROUND(I35*J35,2),IF(COUNT($B$5)=0,"",ROUND(I35*$B$5,2)))))</x:f>
      </x:c>
      <x:c r="L35" s="24" t="str">
        <x:f>IF(COUNT(A35)=0,"",IF(AND(C35="",COUNT(D35)=0,COUNT(E35)=0,G35=""),"",IF(AND(COUNT(D35)=0,COUNT(E35)=0),"Add headcount",IF(G35="","Choose catering",IF(G35="No","No catering",IF(I35=0,"No portions",IF(AND(COUNT(J35)=0,COUNT($B$5)=0),"Set cost",IF(AND(COUNT(M35)&gt;0,M35&gt;I35),"Check meals served","Ready"))))))))</x:f>
      </x:c>
      <x:c r="M35" s="23"/>
      <x:c r="N35" s="24" t="str">
        <x:f>IF(OR(COUNT(A35)=0,COUNT(M35)=0,COUNT(I35)=0),"",MAX(0,I35-M35))</x:f>
      </x:c>
    </x:row>
    <x:row r="36" ht="24" customHeight="1">
      <x:c r="A36" s="25" t="n">
        <x:f>IF(MONTH($B$3+24)=MONTH($B$3),$B$3+24,"")</x:f>
        <x:v>46290</x:v>
      </x:c>
      <x:c r="B36" s="24" t="str">
        <x:f>IF(A36="","",TEXT(A36,"ddd"))</x:f>
        <x:v>Fri</x:v>
      </x:c>
      <x:c r="C36" s="23"/>
      <x:c r="D36" s="23"/>
      <x:c r="E36" s="23"/>
      <x:c r="F36" s="24" t="str">
        <x:f>IF(OR(COUNT(A36)=0,AND(COUNT(D36)=0,COUNT(E36)=0)),"",SUM(D36:E36))</x:f>
      </x:c>
      <x:c r="G36" s="23"/>
      <x:c r="H36" s="12"/>
      <x:c r="I36" s="24" t="str">
        <x:f>IF(OR(COUNT(A36)=0,G36="",COUNT(F36)=0),"",IF(G36="Yes",ROUNDUP(F36*IF(COUNT(H36)=0,$B$4,H36),0),0))</x:f>
      </x:c>
      <x:c r="J36" s="13"/>
      <x:c r="K36" s="26" t="str">
        <x:f>IF(COUNT(I36)=0,"",IF(I36=0,0,IF(COUNT(J36)&gt;0,ROUND(I36*J36,2),IF(COUNT($B$5)=0,"",ROUND(I36*$B$5,2)))))</x:f>
      </x:c>
      <x:c r="L36" s="24" t="str">
        <x:f>IF(COUNT(A36)=0,"",IF(AND(C36="",COUNT(D36)=0,COUNT(E36)=0,G36=""),"",IF(AND(COUNT(D36)=0,COUNT(E36)=0),"Add headcount",IF(G36="","Choose catering",IF(G36="No","No catering",IF(I36=0,"No portions",IF(AND(COUNT(J36)=0,COUNT($B$5)=0),"Set cost",IF(AND(COUNT(M36)&gt;0,M36&gt;I36),"Check meals served","Ready"))))))))</x:f>
      </x:c>
      <x:c r="M36" s="23"/>
      <x:c r="N36" s="24" t="str">
        <x:f>IF(OR(COUNT(A36)=0,COUNT(M36)=0,COUNT(I36)=0),"",MAX(0,I36-M36))</x:f>
      </x:c>
    </x:row>
    <x:row r="37" ht="24" customHeight="1">
      <x:c r="A37" s="25" t="n">
        <x:f>IF(MONTH($B$3+25)=MONTH($B$3),$B$3+25,"")</x:f>
        <x:v>46291</x:v>
      </x:c>
      <x:c r="B37" s="24" t="str">
        <x:f>IF(A37="","",TEXT(A37,"ddd"))</x:f>
        <x:v>Sat</x:v>
      </x:c>
      <x:c r="C37" s="23"/>
      <x:c r="D37" s="23"/>
      <x:c r="E37" s="23"/>
      <x:c r="F37" s="24" t="str">
        <x:f>IF(OR(COUNT(A37)=0,AND(COUNT(D37)=0,COUNT(E37)=0)),"",SUM(D37:E37))</x:f>
      </x:c>
      <x:c r="G37" s="23"/>
      <x:c r="H37" s="12"/>
      <x:c r="I37" s="24" t="str">
        <x:f>IF(OR(COUNT(A37)=0,G37="",COUNT(F37)=0),"",IF(G37="Yes",ROUNDUP(F37*IF(COUNT(H37)=0,$B$4,H37),0),0))</x:f>
      </x:c>
      <x:c r="J37" s="13"/>
      <x:c r="K37" s="26" t="str">
        <x:f>IF(COUNT(I37)=0,"",IF(I37=0,0,IF(COUNT(J37)&gt;0,ROUND(I37*J37,2),IF(COUNT($B$5)=0,"",ROUND(I37*$B$5,2)))))</x:f>
      </x:c>
      <x:c r="L37" s="24" t="str">
        <x:f>IF(COUNT(A37)=0,"",IF(AND(C37="",COUNT(D37)=0,COUNT(E37)=0,G37=""),"",IF(AND(COUNT(D37)=0,COUNT(E37)=0),"Add headcount",IF(G37="","Choose catering",IF(G37="No","No catering",IF(I37=0,"No portions",IF(AND(COUNT(J37)=0,COUNT($B$5)=0),"Set cost",IF(AND(COUNT(M37)&gt;0,M37&gt;I37),"Check meals served","Ready"))))))))</x:f>
      </x:c>
      <x:c r="M37" s="23"/>
      <x:c r="N37" s="24" t="str">
        <x:f>IF(OR(COUNT(A37)=0,COUNT(M37)=0,COUNT(I37)=0),"",MAX(0,I37-M37))</x:f>
      </x:c>
    </x:row>
    <x:row r="38" ht="24" customHeight="1">
      <x:c r="A38" s="25" t="n">
        <x:f>IF(MONTH($B$3+26)=MONTH($B$3),$B$3+26,"")</x:f>
        <x:v>46292</x:v>
      </x:c>
      <x:c r="B38" s="24" t="str">
        <x:f>IF(A38="","",TEXT(A38,"ddd"))</x:f>
        <x:v>Sun</x:v>
      </x:c>
      <x:c r="C38" s="23"/>
      <x:c r="D38" s="23"/>
      <x:c r="E38" s="23"/>
      <x:c r="F38" s="24" t="str">
        <x:f>IF(OR(COUNT(A38)=0,AND(COUNT(D38)=0,COUNT(E38)=0)),"",SUM(D38:E38))</x:f>
      </x:c>
      <x:c r="G38" s="23"/>
      <x:c r="H38" s="12"/>
      <x:c r="I38" s="24" t="str">
        <x:f>IF(OR(COUNT(A38)=0,G38="",COUNT(F38)=0),"",IF(G38="Yes",ROUNDUP(F38*IF(COUNT(H38)=0,$B$4,H38),0),0))</x:f>
      </x:c>
      <x:c r="J38" s="13"/>
      <x:c r="K38" s="26" t="str">
        <x:f>IF(COUNT(I38)=0,"",IF(I38=0,0,IF(COUNT(J38)&gt;0,ROUND(I38*J38,2),IF(COUNT($B$5)=0,"",ROUND(I38*$B$5,2)))))</x:f>
      </x:c>
      <x:c r="L38" s="24" t="str">
        <x:f>IF(COUNT(A38)=0,"",IF(AND(C38="",COUNT(D38)=0,COUNT(E38)=0,G38=""),"",IF(AND(COUNT(D38)=0,COUNT(E38)=0),"Add headcount",IF(G38="","Choose catering",IF(G38="No","No catering",IF(I38=0,"No portions",IF(AND(COUNT(J38)=0,COUNT($B$5)=0),"Set cost",IF(AND(COUNT(M38)&gt;0,M38&gt;I38),"Check meals served","Ready"))))))))</x:f>
      </x:c>
      <x:c r="M38" s="23"/>
      <x:c r="N38" s="24" t="str">
        <x:f>IF(OR(COUNT(A38)=0,COUNT(M38)=0,COUNT(I38)=0),"",MAX(0,I38-M38))</x:f>
      </x:c>
    </x:row>
    <x:row r="39" ht="24" customHeight="1">
      <x:c r="A39" s="25" t="n">
        <x:f>IF(MONTH($B$3+27)=MONTH($B$3),$B$3+27,"")</x:f>
        <x:v>46293</x:v>
      </x:c>
      <x:c r="B39" s="24" t="str">
        <x:f>IF(A39="","",TEXT(A39,"ddd"))</x:f>
        <x:v>Mon</x:v>
      </x:c>
      <x:c r="C39" s="23"/>
      <x:c r="D39" s="23"/>
      <x:c r="E39" s="23"/>
      <x:c r="F39" s="24" t="str">
        <x:f>IF(OR(COUNT(A39)=0,AND(COUNT(D39)=0,COUNT(E39)=0)),"",SUM(D39:E39))</x:f>
      </x:c>
      <x:c r="G39" s="23"/>
      <x:c r="H39" s="12"/>
      <x:c r="I39" s="24" t="str">
        <x:f>IF(OR(COUNT(A39)=0,G39="",COUNT(F39)=0),"",IF(G39="Yes",ROUNDUP(F39*IF(COUNT(H39)=0,$B$4,H39),0),0))</x:f>
      </x:c>
      <x:c r="J39" s="13"/>
      <x:c r="K39" s="26" t="str">
        <x:f>IF(COUNT(I39)=0,"",IF(I39=0,0,IF(COUNT(J39)&gt;0,ROUND(I39*J39,2),IF(COUNT($B$5)=0,"",ROUND(I39*$B$5,2)))))</x:f>
      </x:c>
      <x:c r="L39" s="24" t="str">
        <x:f>IF(COUNT(A39)=0,"",IF(AND(C39="",COUNT(D39)=0,COUNT(E39)=0,G39=""),"",IF(AND(COUNT(D39)=0,COUNT(E39)=0),"Add headcount",IF(G39="","Choose catering",IF(G39="No","No catering",IF(I39=0,"No portions",IF(AND(COUNT(J39)=0,COUNT($B$5)=0),"Set cost",IF(AND(COUNT(M39)&gt;0,M39&gt;I39),"Check meals served","Ready"))))))))</x:f>
      </x:c>
      <x:c r="M39" s="23"/>
      <x:c r="N39" s="24" t="str">
        <x:f>IF(OR(COUNT(A39)=0,COUNT(M39)=0,COUNT(I39)=0),"",MAX(0,I39-M39))</x:f>
      </x:c>
    </x:row>
    <x:row r="40" ht="24" customHeight="1">
      <x:c r="A40" s="25" t="n">
        <x:f>IF(MONTH($B$3+28)=MONTH($B$3),$B$3+28,"")</x:f>
        <x:v>46294</x:v>
      </x:c>
      <x:c r="B40" s="24" t="str">
        <x:f>IF(A40="","",TEXT(A40,"ddd"))</x:f>
        <x:v>Tue</x:v>
      </x:c>
      <x:c r="C40" s="23"/>
      <x:c r="D40" s="23"/>
      <x:c r="E40" s="23"/>
      <x:c r="F40" s="24" t="str">
        <x:f>IF(OR(COUNT(A40)=0,AND(COUNT(D40)=0,COUNT(E40)=0)),"",SUM(D40:E40))</x:f>
      </x:c>
      <x:c r="G40" s="23"/>
      <x:c r="H40" s="12"/>
      <x:c r="I40" s="24" t="str">
        <x:f>IF(OR(COUNT(A40)=0,G40="",COUNT(F40)=0),"",IF(G40="Yes",ROUNDUP(F40*IF(COUNT(H40)=0,$B$4,H40),0),0))</x:f>
      </x:c>
      <x:c r="J40" s="13"/>
      <x:c r="K40" s="26" t="str">
        <x:f>IF(COUNT(I40)=0,"",IF(I40=0,0,IF(COUNT(J40)&gt;0,ROUND(I40*J40,2),IF(COUNT($B$5)=0,"",ROUND(I40*$B$5,2)))))</x:f>
      </x:c>
      <x:c r="L40" s="24" t="str">
        <x:f>IF(COUNT(A40)=0,"",IF(AND(C40="",COUNT(D40)=0,COUNT(E40)=0,G40=""),"",IF(AND(COUNT(D40)=0,COUNT(E40)=0),"Add headcount",IF(G40="","Choose catering",IF(G40="No","No catering",IF(I40=0,"No portions",IF(AND(COUNT(J40)=0,COUNT($B$5)=0),"Set cost",IF(AND(COUNT(M40)&gt;0,M40&gt;I40),"Check meals served","Ready"))))))))</x:f>
      </x:c>
      <x:c r="M40" s="23"/>
      <x:c r="N40" s="24" t="str">
        <x:f>IF(OR(COUNT(A40)=0,COUNT(M40)=0,COUNT(I40)=0),"",MAX(0,I40-M40))</x:f>
      </x:c>
    </x:row>
    <x:row r="41" ht="24" customHeight="1">
      <x:c r="A41" s="25" t="n">
        <x:f>IF(MONTH($B$3+29)=MONTH($B$3),$B$3+29,"")</x:f>
        <x:v>46295</x:v>
      </x:c>
      <x:c r="B41" s="24" t="str">
        <x:f>IF(A41="","",TEXT(A41,"ddd"))</x:f>
        <x:v>Wed</x:v>
      </x:c>
      <x:c r="C41" s="23"/>
      <x:c r="D41" s="23"/>
      <x:c r="E41" s="23"/>
      <x:c r="F41" s="24" t="str">
        <x:f>IF(OR(COUNT(A41)=0,AND(COUNT(D41)=0,COUNT(E41)=0)),"",SUM(D41:E41))</x:f>
      </x:c>
      <x:c r="G41" s="23"/>
      <x:c r="H41" s="12"/>
      <x:c r="I41" s="24" t="str">
        <x:f>IF(OR(COUNT(A41)=0,G41="",COUNT(F41)=0),"",IF(G41="Yes",ROUNDUP(F41*IF(COUNT(H41)=0,$B$4,H41),0),0))</x:f>
      </x:c>
      <x:c r="J41" s="13"/>
      <x:c r="K41" s="26" t="str">
        <x:f>IF(COUNT(I41)=0,"",IF(I41=0,0,IF(COUNT(J41)&gt;0,ROUND(I41*J41,2),IF(COUNT($B$5)=0,"",ROUND(I41*$B$5,2)))))</x:f>
      </x:c>
      <x:c r="L41" s="24" t="str">
        <x:f>IF(COUNT(A41)=0,"",IF(AND(C41="",COUNT(D41)=0,COUNT(E41)=0,G41=""),"",IF(AND(COUNT(D41)=0,COUNT(E41)=0),"Add headcount",IF(G41="","Choose catering",IF(G41="No","No catering",IF(I41=0,"No portions",IF(AND(COUNT(J41)=0,COUNT($B$5)=0),"Set cost",IF(AND(COUNT(M41)&gt;0,M41&gt;I41),"Check meals served","Ready"))))))))</x:f>
      </x:c>
      <x:c r="M41" s="23"/>
      <x:c r="N41" s="24" t="str">
        <x:f>IF(OR(COUNT(A41)=0,COUNT(M41)=0,COUNT(I41)=0),"",MAX(0,I41-M41))</x:f>
      </x:c>
    </x:row>
    <x:row r="42" ht="24" customHeight="1">
      <x:c r="A42" s="25" t="str">
        <x:f>IF(MONTH($B$3+30)=MONTH($B$3),$B$3+30,"")</x:f>
      </x:c>
      <x:c r="B42" s="24" t="str">
        <x:f>IF(A42="","",TEXT(A42,"ddd"))</x:f>
      </x:c>
      <x:c r="C42" s="23"/>
      <x:c r="D42" s="23"/>
      <x:c r="E42" s="23"/>
      <x:c r="F42" s="24" t="str">
        <x:f>IF(OR(COUNT(A42)=0,AND(COUNT(D42)=0,COUNT(E42)=0)),"",SUM(D42:E42))</x:f>
      </x:c>
      <x:c r="G42" s="23"/>
      <x:c r="H42" s="12"/>
      <x:c r="I42" s="24" t="str">
        <x:f>IF(OR(COUNT(A42)=0,G42="",COUNT(F42)=0),"",IF(G42="Yes",ROUNDUP(F42*IF(COUNT(H42)=0,$B$4,H42),0),0))</x:f>
      </x:c>
      <x:c r="J42" s="13"/>
      <x:c r="K42" s="26" t="str">
        <x:f>IF(COUNT(I42)=0,"",IF(I42=0,0,IF(COUNT(J42)&gt;0,ROUND(I42*J42,2),IF(COUNT($B$5)=0,"",ROUND(I42*$B$5,2)))))</x:f>
      </x:c>
      <x:c r="L42" s="24" t="str">
        <x:f>IF(COUNT(A42)=0,"",IF(AND(C42="",COUNT(D42)=0,COUNT(E42)=0,G42=""),"",IF(AND(COUNT(D42)=0,COUNT(E42)=0),"Add headcount",IF(G42="","Choose catering",IF(G42="No","No catering",IF(I42=0,"No portions",IF(AND(COUNT(J42)=0,COUNT($B$5)=0),"Set cost",IF(AND(COUNT(M42)&gt;0,M42&gt;I42),"Check meals served","Ready"))))))))</x:f>
      </x:c>
      <x:c r="M42" s="23"/>
      <x:c r="N42" s="24" t="str">
        <x:f>IF(OR(COUNT(A42)=0,COUNT(M42)=0,COUNT(I42)=0),"",MAX(0,I42-M42))</x:f>
      </x:c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</x:sheetData>
  <x:conditionalFormatting sqref="L12:L42">
    <x:cfRule type="expression" dxfId="0" priority="1">
      <x:formula>L12="Set cost"</x:formula>
    </x:cfRule>
  </x:conditionalFormatting>
  <x:dataValidations count="1">
    <x:dataValidation type="list" sqref="G12:G42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e87fcbb6f9e84c99"/>
</x:worksheet>
</file>